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(My Files-2)\9999设计资料\"/>
    </mc:Choice>
  </mc:AlternateContent>
  <xr:revisionPtr revIDLastSave="0" documentId="13_ncr:1_{1B168E23-A782-4337-8D00-BFFBB43FB259}" xr6:coauthVersionLast="47" xr6:coauthVersionMax="47" xr10:uidLastSave="{00000000-0000-0000-0000-000000000000}"/>
  <bookViews>
    <workbookView xWindow="-110" yWindow="-110" windowWidth="30220" windowHeight="19500" xr2:uid="{8A05210D-8A7B-422E-A448-77593F05B49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D23" i="1"/>
  <c r="D21" i="1"/>
  <c r="D14" i="1"/>
  <c r="D18" i="1" s="1"/>
  <c r="D12" i="1"/>
  <c r="D38" i="1"/>
  <c r="D26" i="1"/>
  <c r="D5" i="1"/>
  <c r="D19" i="1" s="1"/>
  <c r="D27" i="1" l="1"/>
  <c r="D39" i="1"/>
  <c r="D32" i="1" l="1"/>
  <c r="D31" i="1"/>
  <c r="D34" i="1" s="1"/>
  <c r="D25" i="1" l="1"/>
  <c r="D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吴洪</author>
  </authors>
  <commentList>
    <comment ref="D13" authorId="0" shapeId="0" xr:uid="{D25196D6-3E45-4B65-AC53-2DD1BFD6152E}">
      <text>
        <r>
          <rPr>
            <b/>
            <sz val="9"/>
            <color indexed="81"/>
            <rFont val="宋体"/>
            <family val="3"/>
            <charset val="134"/>
          </rPr>
          <t>吴洪:</t>
        </r>
        <r>
          <rPr>
            <sz val="9"/>
            <color indexed="81"/>
            <rFont val="宋体"/>
            <family val="3"/>
            <charset val="134"/>
          </rPr>
          <t xml:space="preserve">
活性焦5-15%</t>
        </r>
      </text>
    </comment>
    <comment ref="D20" authorId="0" shapeId="0" xr:uid="{08B80E45-1463-4231-9756-3A4399CEAC9A}">
      <text>
        <r>
          <rPr>
            <b/>
            <sz val="9"/>
            <color indexed="81"/>
            <rFont val="宋体"/>
            <family val="3"/>
            <charset val="134"/>
          </rPr>
          <t>吴洪:</t>
        </r>
        <r>
          <rPr>
            <sz val="9"/>
            <color indexed="81"/>
            <rFont val="宋体"/>
            <family val="3"/>
            <charset val="134"/>
          </rPr>
          <t xml:space="preserve">
不超过3.5m</t>
        </r>
      </text>
    </comment>
    <comment ref="D23" authorId="0" shapeId="0" xr:uid="{5058CB03-9879-4CC6-A4F9-506B6176BB58}">
      <text>
        <r>
          <rPr>
            <b/>
            <sz val="9"/>
            <color indexed="81"/>
            <rFont val="宋体"/>
            <family val="3"/>
            <charset val="134"/>
          </rPr>
          <t>吴洪:</t>
        </r>
        <r>
          <rPr>
            <sz val="9"/>
            <color indexed="81"/>
            <rFont val="宋体"/>
            <family val="3"/>
            <charset val="134"/>
          </rPr>
          <t xml:space="preserve">
考虑备用罐活性焦</t>
        </r>
      </text>
    </comment>
  </commentList>
</comments>
</file>

<file path=xl/sharedStrings.xml><?xml version="1.0" encoding="utf-8"?>
<sst xmlns="http://schemas.openxmlformats.org/spreadsheetml/2006/main" count="194" uniqueCount="151">
  <si>
    <t>kgCOD/T</t>
    <phoneticPr fontId="1" type="noConversion"/>
  </si>
  <si>
    <t>d</t>
    <phoneticPr fontId="1" type="noConversion"/>
  </si>
  <si>
    <t>个</t>
    <phoneticPr fontId="1" type="noConversion"/>
  </si>
  <si>
    <t>m</t>
    <phoneticPr fontId="1" type="noConversion"/>
  </si>
  <si>
    <t>ppm</t>
    <phoneticPr fontId="1" type="noConversion"/>
  </si>
  <si>
    <t>变频电机+变频器</t>
    <phoneticPr fontId="1" type="noConversion"/>
  </si>
  <si>
    <t>mg/l</t>
    <phoneticPr fontId="1" type="noConversion"/>
  </si>
  <si>
    <t>m/h</t>
    <phoneticPr fontId="1" type="noConversion"/>
  </si>
  <si>
    <t>序号</t>
    <phoneticPr fontId="1" type="noConversion"/>
  </si>
  <si>
    <t>备注</t>
    <phoneticPr fontId="1" type="noConversion"/>
  </si>
  <si>
    <t>名称</t>
    <phoneticPr fontId="1" type="noConversion"/>
  </si>
  <si>
    <t>单位</t>
    <phoneticPr fontId="1" type="noConversion"/>
  </si>
  <si>
    <t>数值</t>
    <phoneticPr fontId="1" type="noConversion"/>
  </si>
  <si>
    <t>h</t>
    <phoneticPr fontId="1" type="noConversion"/>
  </si>
  <si>
    <t>%</t>
    <phoneticPr fontId="1" type="noConversion"/>
  </si>
  <si>
    <r>
      <t>m</t>
    </r>
    <r>
      <rPr>
        <vertAlign val="superscript"/>
        <sz val="11"/>
        <color theme="1"/>
        <rFont val="宋体"/>
        <family val="3"/>
        <charset val="134"/>
      </rPr>
      <t>3</t>
    </r>
    <r>
      <rPr>
        <sz val="11"/>
        <color theme="1"/>
        <rFont val="宋体"/>
        <family val="3"/>
        <charset val="134"/>
      </rPr>
      <t>/h</t>
    </r>
    <phoneticPr fontId="1" type="noConversion"/>
  </si>
  <si>
    <r>
      <t>m</t>
    </r>
    <r>
      <rPr>
        <vertAlign val="superscript"/>
        <sz val="11"/>
        <color theme="1"/>
        <rFont val="宋体"/>
        <family val="3"/>
        <charset val="134"/>
      </rPr>
      <t>3</t>
    </r>
    <r>
      <rPr>
        <sz val="11"/>
        <color theme="1"/>
        <rFont val="宋体"/>
        <family val="3"/>
        <charset val="134"/>
      </rPr>
      <t>/d</t>
    </r>
    <phoneticPr fontId="1" type="noConversion"/>
  </si>
  <si>
    <t>计算</t>
    <phoneticPr fontId="1" type="noConversion"/>
  </si>
  <si>
    <t>—</t>
    <phoneticPr fontId="1" type="noConversion"/>
  </si>
  <si>
    <t>=Q/24</t>
    <phoneticPr fontId="1" type="noConversion"/>
  </si>
  <si>
    <t>进水水量Q</t>
    <phoneticPr fontId="1" type="noConversion"/>
  </si>
  <si>
    <t>进水CODcr</t>
    <phoneticPr fontId="1" type="noConversion"/>
  </si>
  <si>
    <t>出水CODcr</t>
    <phoneticPr fontId="1" type="noConversion"/>
  </si>
  <si>
    <r>
      <t>吸附效率</t>
    </r>
    <r>
      <rPr>
        <sz val="11"/>
        <color theme="1"/>
        <rFont val="等线"/>
        <family val="3"/>
        <charset val="134"/>
      </rPr>
      <t>η</t>
    </r>
    <phoneticPr fontId="1" type="noConversion"/>
  </si>
  <si>
    <t>空床接触时间T2</t>
    <phoneticPr fontId="1" type="noConversion"/>
  </si>
  <si>
    <t>炭层高度h1</t>
    <phoneticPr fontId="1" type="noConversion"/>
  </si>
  <si>
    <t>反冲预留高度h2</t>
    <phoneticPr fontId="1" type="noConversion"/>
  </si>
  <si>
    <t>下底保护高度h3</t>
    <phoneticPr fontId="1" type="noConversion"/>
  </si>
  <si>
    <t>台</t>
    <phoneticPr fontId="1" type="noConversion"/>
  </si>
  <si>
    <t>进水泵流量q1</t>
    <phoneticPr fontId="1" type="noConversion"/>
  </si>
  <si>
    <t>=Q/24/n1</t>
    <phoneticPr fontId="1" type="noConversion"/>
  </si>
  <si>
    <t>进水泵运行数量n1</t>
    <phoneticPr fontId="1" type="noConversion"/>
  </si>
  <si>
    <r>
      <t>炭层水头损失</t>
    </r>
    <r>
      <rPr>
        <sz val="11"/>
        <color theme="1"/>
        <rFont val="等线"/>
        <family val="3"/>
        <charset val="134"/>
      </rPr>
      <t>ξ</t>
    </r>
    <phoneticPr fontId="1" type="noConversion"/>
  </si>
  <si>
    <t>排水规范:0.4-1.0m</t>
    <phoneticPr fontId="1" type="noConversion"/>
  </si>
  <si>
    <t>活性焦总容积V</t>
    <phoneticPr fontId="1" type="noConversion"/>
  </si>
  <si>
    <r>
      <t>m</t>
    </r>
    <r>
      <rPr>
        <vertAlign val="superscript"/>
        <sz val="11"/>
        <color theme="1"/>
        <rFont val="宋体"/>
        <family val="3"/>
        <charset val="134"/>
      </rPr>
      <t>3</t>
    </r>
    <phoneticPr fontId="1" type="noConversion"/>
  </si>
  <si>
    <r>
      <t>t/m</t>
    </r>
    <r>
      <rPr>
        <vertAlign val="superscript"/>
        <sz val="11"/>
        <color theme="1"/>
        <rFont val="宋体"/>
        <family val="3"/>
        <charset val="134"/>
      </rPr>
      <t>3</t>
    </r>
    <phoneticPr fontId="1" type="noConversion"/>
  </si>
  <si>
    <t>活性焦总重量T</t>
    <phoneticPr fontId="1" type="noConversion"/>
  </si>
  <si>
    <t>t</t>
    <phoneticPr fontId="1" type="noConversion"/>
  </si>
  <si>
    <t>=T2*Q/24</t>
    <phoneticPr fontId="1" type="noConversion"/>
  </si>
  <si>
    <t>=N</t>
    <phoneticPr fontId="1" type="noConversion"/>
  </si>
  <si>
    <r>
      <t>反冲膨胀率</t>
    </r>
    <r>
      <rPr>
        <sz val="11"/>
        <color theme="1"/>
        <rFont val="Calibri"/>
        <family val="3"/>
        <charset val="161"/>
      </rPr>
      <t>ε</t>
    </r>
    <phoneticPr fontId="1" type="noConversion"/>
  </si>
  <si>
    <r>
      <t>活性焦堆积密度</t>
    </r>
    <r>
      <rPr>
        <sz val="11"/>
        <color theme="1"/>
        <rFont val="Calibri"/>
        <family val="3"/>
        <charset val="161"/>
      </rPr>
      <t>δ</t>
    </r>
    <phoneticPr fontId="1" type="noConversion"/>
  </si>
  <si>
    <t>排水规范:54-64.8</t>
    <phoneticPr fontId="1" type="noConversion"/>
  </si>
  <si>
    <t>进水泵扬程h5</t>
    <phoneticPr fontId="1" type="noConversion"/>
  </si>
  <si>
    <t>单台反洗泵流量q1</t>
    <phoneticPr fontId="1" type="noConversion"/>
  </si>
  <si>
    <t>单个罐体反冲</t>
    <phoneticPr fontId="1" type="noConversion"/>
  </si>
  <si>
    <t>水反洗强度γ</t>
    <phoneticPr fontId="1" type="noConversion"/>
  </si>
  <si>
    <r>
      <t>=</t>
    </r>
    <r>
      <rPr>
        <sz val="11"/>
        <color theme="1"/>
        <rFont val="Calibri"/>
        <family val="3"/>
        <charset val="161"/>
      </rPr>
      <t>γ</t>
    </r>
    <r>
      <rPr>
        <sz val="11"/>
        <color theme="1"/>
        <rFont val="宋体"/>
        <family val="3"/>
        <charset val="134"/>
      </rPr>
      <t>*3.14*power（2，</t>
    </r>
    <r>
      <rPr>
        <sz val="11"/>
        <color theme="1"/>
        <rFont val="Calibri"/>
        <family val="3"/>
        <charset val="161"/>
      </rPr>
      <t>φ</t>
    </r>
    <r>
      <rPr>
        <sz val="11"/>
        <color theme="1"/>
        <rFont val="宋体"/>
        <family val="3"/>
        <charset val="134"/>
      </rPr>
      <t>/2）</t>
    </r>
    <phoneticPr fontId="1" type="noConversion"/>
  </si>
  <si>
    <t>吸附罐统一按12m压损计</t>
    <phoneticPr fontId="1" type="noConversion"/>
  </si>
  <si>
    <t>=H+12</t>
    <phoneticPr fontId="1" type="noConversion"/>
  </si>
  <si>
    <t>min</t>
    <phoneticPr fontId="1" type="noConversion"/>
  </si>
  <si>
    <t>排水规范:8-12min</t>
    <phoneticPr fontId="1" type="noConversion"/>
  </si>
  <si>
    <r>
      <t>m</t>
    </r>
    <r>
      <rPr>
        <vertAlign val="superscript"/>
        <sz val="11"/>
        <color theme="1"/>
        <rFont val="宋体"/>
        <family val="3"/>
        <charset val="134"/>
      </rPr>
      <t>3</t>
    </r>
    <r>
      <rPr>
        <sz val="11"/>
        <color theme="1"/>
        <rFont val="宋体"/>
        <family val="3"/>
        <charset val="134"/>
      </rPr>
      <t>/m</t>
    </r>
    <r>
      <rPr>
        <vertAlign val="superscript"/>
        <sz val="11"/>
        <color theme="1"/>
        <rFont val="宋体"/>
        <family val="3"/>
        <charset val="134"/>
      </rPr>
      <t>2</t>
    </r>
    <r>
      <rPr>
        <sz val="11"/>
        <color theme="1"/>
        <rFont val="宋体"/>
        <family val="3"/>
        <charset val="134"/>
      </rPr>
      <t>·h</t>
    </r>
    <phoneticPr fontId="1" type="noConversion"/>
  </si>
  <si>
    <t>宜取3-5ppm</t>
    <phoneticPr fontId="1" type="noConversion"/>
  </si>
  <si>
    <t>10-20%</t>
    <phoneticPr fontId="1" type="noConversion"/>
  </si>
  <si>
    <t>反洗时间t1</t>
    <phoneticPr fontId="1" type="noConversion"/>
  </si>
  <si>
    <t>NaClO添药周期t2</t>
    <phoneticPr fontId="1" type="noConversion"/>
  </si>
  <si>
    <r>
      <t>NaClO配药浓度</t>
    </r>
    <r>
      <rPr>
        <sz val="11"/>
        <color theme="1"/>
        <rFont val="Calibri"/>
        <family val="3"/>
        <charset val="161"/>
      </rPr>
      <t>θ</t>
    </r>
    <r>
      <rPr>
        <sz val="11"/>
        <color theme="1"/>
        <rFont val="宋体"/>
        <family val="3"/>
        <charset val="134"/>
      </rPr>
      <t>2</t>
    </r>
    <phoneticPr fontId="1" type="noConversion"/>
  </si>
  <si>
    <r>
      <t>NaClO加药浓度</t>
    </r>
    <r>
      <rPr>
        <sz val="11"/>
        <color theme="1"/>
        <rFont val="Calibri"/>
        <family val="3"/>
        <charset val="161"/>
      </rPr>
      <t>θ</t>
    </r>
    <r>
      <rPr>
        <sz val="11"/>
        <color theme="1"/>
        <rFont val="宋体"/>
        <family val="3"/>
        <charset val="134"/>
      </rPr>
      <t>1</t>
    </r>
    <phoneticPr fontId="1" type="noConversion"/>
  </si>
  <si>
    <r>
      <t>=Q*t2*</t>
    </r>
    <r>
      <rPr>
        <sz val="11"/>
        <color theme="1"/>
        <rFont val="Calibri"/>
        <family val="3"/>
        <charset val="161"/>
      </rPr>
      <t>θ</t>
    </r>
    <r>
      <rPr>
        <sz val="11"/>
        <color theme="1"/>
        <rFont val="宋体"/>
        <family val="3"/>
        <charset val="134"/>
      </rPr>
      <t>1/</t>
    </r>
    <r>
      <rPr>
        <sz val="11"/>
        <color theme="1"/>
        <rFont val="Calibri"/>
        <family val="3"/>
        <charset val="161"/>
      </rPr>
      <t>θ</t>
    </r>
    <r>
      <rPr>
        <sz val="11"/>
        <color theme="1"/>
        <rFont val="宋体"/>
        <family val="3"/>
        <charset val="134"/>
      </rPr>
      <t>2/10000</t>
    </r>
    <phoneticPr fontId="1" type="noConversion"/>
  </si>
  <si>
    <t>反冲泵扬程h6</t>
    <phoneticPr fontId="1" type="noConversion"/>
  </si>
  <si>
    <t>吸附空床滤速v1</t>
    <phoneticPr fontId="1" type="noConversion"/>
  </si>
  <si>
    <t>=v1*T2</t>
    <phoneticPr fontId="1" type="noConversion"/>
  </si>
  <si>
    <t>NaClO加药桶容积v2</t>
    <phoneticPr fontId="1" type="noConversion"/>
  </si>
  <si>
    <t>加药泵流量q2</t>
    <phoneticPr fontId="1" type="noConversion"/>
  </si>
  <si>
    <t>加药泵扬程h7</t>
    <phoneticPr fontId="1" type="noConversion"/>
  </si>
  <si>
    <t>宜为1-4m</t>
    <phoneticPr fontId="1" type="noConversion"/>
  </si>
  <si>
    <r>
      <t>=</t>
    </r>
    <r>
      <rPr>
        <sz val="11"/>
        <color theme="1"/>
        <rFont val="Calibri"/>
        <family val="3"/>
        <charset val="161"/>
      </rPr>
      <t>θ</t>
    </r>
    <r>
      <rPr>
        <sz val="11"/>
        <color theme="1"/>
        <rFont val="宋体"/>
        <family val="3"/>
        <charset val="134"/>
      </rPr>
      <t>1*Q/24/1000</t>
    </r>
    <phoneticPr fontId="1" type="noConversion"/>
  </si>
  <si>
    <t>L/h</t>
    <phoneticPr fontId="1" type="noConversion"/>
  </si>
  <si>
    <t>吸附罐高度:直径</t>
    <phoneticPr fontId="1" type="noConversion"/>
  </si>
  <si>
    <t>可为2:1</t>
    <phoneticPr fontId="1" type="noConversion"/>
  </si>
  <si>
    <r>
      <t>=H/</t>
    </r>
    <r>
      <rPr>
        <sz val="11"/>
        <color theme="1"/>
        <rFont val="Calibri"/>
        <family val="3"/>
        <charset val="161"/>
      </rPr>
      <t>φ</t>
    </r>
    <phoneticPr fontId="1" type="noConversion"/>
  </si>
  <si>
    <t>吸附罐再生周期T1</t>
  </si>
  <si>
    <t>吸附罐数量N</t>
  </si>
  <si>
    <t>吸附罐总高度H</t>
  </si>
  <si>
    <t>吸附罐直径φ</t>
  </si>
  <si>
    <r>
      <t>=V*</t>
    </r>
    <r>
      <rPr>
        <sz val="11"/>
        <color theme="1"/>
        <rFont val="Calibri"/>
        <family val="3"/>
        <charset val="161"/>
      </rPr>
      <t>δ</t>
    </r>
    <phoneticPr fontId="1" type="noConversion"/>
  </si>
  <si>
    <t>1个罐体配1个泵</t>
    <phoneticPr fontId="1" type="noConversion"/>
  </si>
  <si>
    <t>=2*sqrt（Q/24/N/v1/3.14)</t>
    <phoneticPr fontId="1" type="noConversion"/>
  </si>
  <si>
    <t>排水规范:7-12,又名水力表面负荷，降流式宜7.2-11.9，升流式宜9-24.5</t>
    <phoneticPr fontId="1" type="noConversion"/>
  </si>
  <si>
    <t>150-200</t>
    <phoneticPr fontId="1" type="noConversion"/>
  </si>
  <si>
    <t>反洗水量Q1</t>
    <phoneticPr fontId="1" type="noConversion"/>
  </si>
  <si>
    <t>=q1*t1/60</t>
    <phoneticPr fontId="1" type="noConversion"/>
  </si>
  <si>
    <r>
      <t>m</t>
    </r>
    <r>
      <rPr>
        <vertAlign val="superscript"/>
        <sz val="11"/>
        <color theme="1"/>
        <rFont val="宋体"/>
        <family val="3"/>
        <charset val="134"/>
      </rPr>
      <t>3</t>
    </r>
    <r>
      <rPr>
        <sz val="11"/>
        <color theme="1"/>
        <rFont val="宋体"/>
        <family val="3"/>
        <charset val="134"/>
      </rPr>
      <t>/次</t>
    </r>
    <phoneticPr fontId="1" type="noConversion"/>
  </si>
  <si>
    <t>易吸附有机物</t>
    <phoneticPr fontId="1" type="noConversion"/>
  </si>
  <si>
    <t>苯</t>
    <phoneticPr fontId="1" type="noConversion"/>
  </si>
  <si>
    <t>甲苯</t>
    <phoneticPr fontId="1" type="noConversion"/>
  </si>
  <si>
    <t>硝基苯</t>
    <phoneticPr fontId="1" type="noConversion"/>
  </si>
  <si>
    <t>五氯酚类</t>
    <phoneticPr fontId="1" type="noConversion"/>
  </si>
  <si>
    <t>氯酚类</t>
    <phoneticPr fontId="1" type="noConversion"/>
  </si>
  <si>
    <t>苊</t>
    <phoneticPr fontId="1" type="noConversion"/>
  </si>
  <si>
    <t>苯并芘类</t>
    <phoneticPr fontId="1" type="noConversion"/>
  </si>
  <si>
    <t>艾氏类</t>
    <phoneticPr fontId="1" type="noConversion"/>
  </si>
  <si>
    <t>强力杀虫剂</t>
    <phoneticPr fontId="1" type="noConversion"/>
  </si>
  <si>
    <t>除草剂</t>
    <phoneticPr fontId="1" type="noConversion"/>
  </si>
  <si>
    <t>芳烃溶剂类</t>
    <phoneticPr fontId="1" type="noConversion"/>
  </si>
  <si>
    <t>氯化芳烃类</t>
    <phoneticPr fontId="1" type="noConversion"/>
  </si>
  <si>
    <t>多环芳烃类</t>
    <phoneticPr fontId="1" type="noConversion"/>
  </si>
  <si>
    <t>杀虫剂及除草剂</t>
    <phoneticPr fontId="1" type="noConversion"/>
  </si>
  <si>
    <t>不易吸附有机物</t>
    <phoneticPr fontId="1" type="noConversion"/>
  </si>
  <si>
    <t>四氯化碳</t>
    <phoneticPr fontId="1" type="noConversion"/>
  </si>
  <si>
    <t>三氯化碳</t>
    <phoneticPr fontId="1" type="noConversion"/>
  </si>
  <si>
    <t>氯仿</t>
    <phoneticPr fontId="1" type="noConversion"/>
  </si>
  <si>
    <t>溴仿</t>
    <phoneticPr fontId="1" type="noConversion"/>
  </si>
  <si>
    <t>染料</t>
    <phoneticPr fontId="1" type="noConversion"/>
  </si>
  <si>
    <t>汽油</t>
    <phoneticPr fontId="1" type="noConversion"/>
  </si>
  <si>
    <t>胺类</t>
    <phoneticPr fontId="1" type="noConversion"/>
  </si>
  <si>
    <t>腐殖质类</t>
    <phoneticPr fontId="1" type="noConversion"/>
  </si>
  <si>
    <t>氯化非芳香烃类</t>
    <phoneticPr fontId="1" type="noConversion"/>
  </si>
  <si>
    <t>碳氢化合物</t>
    <phoneticPr fontId="1" type="noConversion"/>
  </si>
  <si>
    <t>活性焦有机物吸附效果表</t>
    <phoneticPr fontId="1" type="noConversion"/>
  </si>
  <si>
    <t>低分子量胺类</t>
    <phoneticPr fontId="1" type="noConversion"/>
  </si>
  <si>
    <t>亚硝胺类</t>
    <phoneticPr fontId="1" type="noConversion"/>
  </si>
  <si>
    <t>二醇类</t>
    <phoneticPr fontId="1" type="noConversion"/>
  </si>
  <si>
    <t>醚类化合物</t>
    <phoneticPr fontId="1" type="noConversion"/>
  </si>
  <si>
    <t>低分子量酮类、酸类及醛类</t>
    <phoneticPr fontId="1" type="noConversion"/>
  </si>
  <si>
    <t>糖及淀粉</t>
    <phoneticPr fontId="1" type="noConversion"/>
  </si>
  <si>
    <t>极高分子量或胶体物质</t>
    <phoneticPr fontId="1" type="noConversion"/>
  </si>
  <si>
    <t>低分子量脂肪族类</t>
    <phoneticPr fontId="1" type="noConversion"/>
  </si>
  <si>
    <t>干:颗粒0.43-0.5;
   粉末0.36-0.74；
湿:颗粒1-1.5;粉末1.3-1.4；</t>
    <phoneticPr fontId="1" type="noConversion"/>
  </si>
  <si>
    <t>排水规范:20-30min，设计时根据实验确定一般去除COD要求越多，停留时间越长</t>
    <phoneticPr fontId="1" type="noConversion"/>
  </si>
  <si>
    <t>最小3m,宜4-12m,一般4-8m</t>
    <phoneticPr fontId="1" type="noConversion"/>
  </si>
  <si>
    <t>排水规范:25-35%;手册20-50%</t>
    <phoneticPr fontId="1" type="noConversion"/>
  </si>
  <si>
    <t>红色为手动输入，黑色为自动生成，下同。</t>
    <phoneticPr fontId="1" type="noConversion"/>
  </si>
  <si>
    <t>DDT、氯丹、六六六、七氯</t>
    <phoneticPr fontId="1" type="noConversion"/>
  </si>
  <si>
    <t>高分子烃类</t>
    <phoneticPr fontId="1" type="noConversion"/>
  </si>
  <si>
    <t>洗涤剂、色度、异臭、重金属、余氯、余臭氧、放射性物质、氰化物（需通氧）、氨氮（需配合臭氧，臭氧大于氨氮浓度）</t>
    <phoneticPr fontId="1" type="noConversion"/>
  </si>
  <si>
    <t>含承托层高度(如有)</t>
    <phoneticPr fontId="1" type="noConversion"/>
  </si>
  <si>
    <t>炭层上液面高度,宜1.5-2m</t>
    <phoneticPr fontId="1" type="noConversion"/>
  </si>
  <si>
    <t>上口保护高度h5</t>
  </si>
  <si>
    <t>炭层上液面高度h4</t>
    <phoneticPr fontId="1" type="noConversion"/>
  </si>
  <si>
    <t>=h1+h2(h4)+h3+h5</t>
    <phoneticPr fontId="1" type="noConversion"/>
  </si>
  <si>
    <t>h2与h4取大值</t>
    <phoneticPr fontId="1" type="noConversion"/>
  </si>
  <si>
    <t>PFS、PAC等混凝剂后</t>
    <phoneticPr fontId="1" type="noConversion"/>
  </si>
  <si>
    <t>40-50</t>
    <phoneticPr fontId="1" type="noConversion"/>
  </si>
  <si>
    <t>s</t>
    <phoneticPr fontId="1" type="noConversion"/>
  </si>
  <si>
    <t>后位置</t>
    <phoneticPr fontId="1" type="noConversion"/>
  </si>
  <si>
    <t>PAM等絮凝剂后</t>
    <phoneticPr fontId="1" type="noConversion"/>
  </si>
  <si>
    <t>粉末活性焦配药浓度</t>
    <phoneticPr fontId="1" type="noConversion"/>
  </si>
  <si>
    <t>5-15</t>
    <phoneticPr fontId="1" type="noConversion"/>
  </si>
  <si>
    <t>粉末活性焦投加浓度</t>
    <phoneticPr fontId="1" type="noConversion"/>
  </si>
  <si>
    <t>5-40</t>
    <phoneticPr fontId="1" type="noConversion"/>
  </si>
  <si>
    <t>不大于40mg/l</t>
    <phoneticPr fontId="1" type="noConversion"/>
  </si>
  <si>
    <t>浙江国清环保科技有限公司发布，版本号V2.0
更多免费工具见：https://www.gqhbkj.com/</t>
    <phoneticPr fontId="13" type="noConversion"/>
  </si>
  <si>
    <t>T/d</t>
    <phoneticPr fontId="1" type="noConversion"/>
  </si>
  <si>
    <t>再生炉功率：3吨-150kw，5吨-250kw，8吨-400kw，10吨-450kw，15吨-600kw</t>
    <phoneticPr fontId="1" type="noConversion"/>
  </si>
  <si>
    <r>
      <t>再生炉处理量Q</t>
    </r>
    <r>
      <rPr>
        <vertAlign val="subscript"/>
        <sz val="11"/>
        <color theme="1"/>
        <rFont val="宋体"/>
        <family val="3"/>
        <charset val="134"/>
      </rPr>
      <t>T</t>
    </r>
    <phoneticPr fontId="1" type="noConversion"/>
  </si>
  <si>
    <t>当碘值＜600,亚甲基蓝＜85，说明活性焦失效，需要再生</t>
    <phoneticPr fontId="1" type="noConversion"/>
  </si>
  <si>
    <t>如采用粉末活性焦投加设计位置</t>
    <phoneticPr fontId="1" type="noConversion"/>
  </si>
  <si>
    <t>活性焦吸附罐设计计算书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</si>
</sst>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vertAlign val="superscript"/>
      <sz val="11"/>
      <color theme="1"/>
      <name val="宋体"/>
      <family val="3"/>
      <charset val="134"/>
    </font>
    <font>
      <sz val="11"/>
      <color theme="1"/>
      <name val="等线"/>
      <family val="3"/>
      <charset val="134"/>
    </font>
    <font>
      <sz val="11"/>
      <color theme="1"/>
      <name val="Calibri"/>
      <family val="3"/>
      <charset val="161"/>
    </font>
    <font>
      <b/>
      <sz val="15"/>
      <color theme="1"/>
      <name val="宋体"/>
      <family val="3"/>
      <charset val="134"/>
    </font>
    <font>
      <b/>
      <sz val="14"/>
      <color rgb="FFFF000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vertAlign val="subscript"/>
      <sz val="11"/>
      <color theme="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49" fontId="2" fillId="0" borderId="1" xfId="0" applyNumberFormat="1" applyFont="1" applyBorder="1" applyAlignment="1" applyProtection="1">
      <alignment horizontal="center" vertical="center" wrapText="1"/>
      <protection hidden="1"/>
    </xf>
    <xf numFmtId="49" fontId="2" fillId="0" borderId="1" xfId="0" applyNumberFormat="1" applyFont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2" fillId="0" borderId="3" xfId="0" applyFont="1" applyBorder="1" applyAlignment="1" applyProtection="1">
      <alignment horizontal="left" vertical="center" wrapText="1"/>
      <protection hidden="1"/>
    </xf>
    <xf numFmtId="0" fontId="2" fillId="0" borderId="4" xfId="0" applyFont="1" applyBorder="1" applyAlignment="1" applyProtection="1">
      <alignment horizontal="left" vertical="center" wrapText="1"/>
      <protection hidden="1"/>
    </xf>
    <xf numFmtId="0" fontId="2" fillId="5" borderId="1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 hidden="1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176" fontId="6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 hidden="1"/>
    </xf>
    <xf numFmtId="176" fontId="3" fillId="0" borderId="1" xfId="0" applyNumberFormat="1" applyFont="1" applyBorder="1" applyAlignment="1" applyProtection="1">
      <alignment horizontal="center" vertical="center" wrapText="1"/>
      <protection locked="0" hidden="1"/>
    </xf>
    <xf numFmtId="0" fontId="2" fillId="0" borderId="1" xfId="0" applyFont="1" applyBorder="1" applyAlignment="1" applyProtection="1">
      <alignment horizontal="center" vertical="center" wrapText="1"/>
      <protection locked="0" hidden="1"/>
    </xf>
    <xf numFmtId="0" fontId="5" fillId="3" borderId="3" xfId="0" applyFont="1" applyFill="1" applyBorder="1" applyAlignment="1" applyProtection="1">
      <alignment horizontal="left" vertical="center" wrapText="1"/>
      <protection locked="0" hidden="1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 hidden="1"/>
    </xf>
    <xf numFmtId="176" fontId="7" fillId="0" borderId="1" xfId="0" applyNumberFormat="1" applyFont="1" applyBorder="1" applyAlignment="1" applyProtection="1">
      <alignment horizontal="center" vertical="center" wrapText="1"/>
      <protection locked="0" hidden="1"/>
    </xf>
    <xf numFmtId="0" fontId="5" fillId="3" borderId="4" xfId="0" applyFont="1" applyFill="1" applyBorder="1" applyAlignment="1" applyProtection="1">
      <alignment horizontal="left" vertical="center" wrapText="1"/>
      <protection locked="0" hidden="1"/>
    </xf>
    <xf numFmtId="0" fontId="2" fillId="0" borderId="1" xfId="0" applyFont="1" applyBorder="1" applyAlignment="1" applyProtection="1">
      <alignment vertical="center" wrapText="1"/>
      <protection locked="0" hidden="1"/>
    </xf>
    <xf numFmtId="176" fontId="5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176" fontId="6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176" fontId="4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176" fontId="2" fillId="4" borderId="1" xfId="0" applyNumberFormat="1" applyFont="1" applyFill="1" applyBorder="1" applyAlignment="1" applyProtection="1">
      <alignment horizontal="center" vertical="center" wrapText="1"/>
      <protection locked="0" hidden="1"/>
    </xf>
    <xf numFmtId="176" fontId="5" fillId="4" borderId="1" xfId="0" applyNumberFormat="1" applyFont="1" applyFill="1" applyBorder="1" applyAlignment="1" applyProtection="1">
      <alignment horizontal="center" vertical="center" wrapText="1"/>
      <protection locked="0" hidden="1"/>
    </xf>
    <xf numFmtId="176" fontId="7" fillId="4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 hidden="1"/>
    </xf>
    <xf numFmtId="49" fontId="7" fillId="0" borderId="1" xfId="0" applyNumberFormat="1" applyFont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176" fontId="7" fillId="0" borderId="0" xfId="0" applyNumberFormat="1" applyFont="1" applyAlignment="1" applyProtection="1">
      <alignment horizontal="center" vertical="center" wrapText="1"/>
      <protection locked="0"/>
    </xf>
    <xf numFmtId="0" fontId="12" fillId="3" borderId="0" xfId="0" applyFont="1" applyFill="1" applyAlignment="1" applyProtection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6D268-9FF3-4542-9B82-77C25D73BAC2}">
  <dimension ref="A1:K44"/>
  <sheetViews>
    <sheetView tabSelected="1" workbookViewId="0">
      <selection activeCell="O12" sqref="O12"/>
    </sheetView>
  </sheetViews>
  <sheetFormatPr defaultRowHeight="28" customHeight="1" x14ac:dyDescent="0.3"/>
  <cols>
    <col min="1" max="1" width="7.6640625" style="38" customWidth="1"/>
    <col min="2" max="2" width="16.4140625" style="41" customWidth="1"/>
    <col min="3" max="3" width="16.75" style="42" customWidth="1"/>
    <col min="4" max="4" width="9.4140625" style="43" bestFit="1" customWidth="1"/>
    <col min="5" max="5" width="9.4140625" style="38" customWidth="1"/>
    <col min="6" max="6" width="24.75" style="11" customWidth="1"/>
    <col min="7" max="7" width="9.33203125" style="11" customWidth="1"/>
    <col min="8" max="8" width="8.6640625" style="11"/>
    <col min="9" max="9" width="11.9140625" style="11" customWidth="1"/>
    <col min="10" max="10" width="16" style="11" customWidth="1"/>
    <col min="11" max="11" width="18.9140625" style="11" customWidth="1"/>
    <col min="12" max="16384" width="8.6640625" style="11"/>
  </cols>
  <sheetData>
    <row r="1" spans="1:11" s="8" customFormat="1" ht="55.5" customHeight="1" x14ac:dyDescent="0.3">
      <c r="A1" s="44" t="s">
        <v>144</v>
      </c>
      <c r="B1" s="44"/>
      <c r="C1" s="44"/>
      <c r="D1" s="44"/>
      <c r="E1" s="44"/>
      <c r="F1" s="44"/>
    </row>
    <row r="2" spans="1:11" ht="44" customHeight="1" x14ac:dyDescent="0.3">
      <c r="A2" s="9" t="s">
        <v>150</v>
      </c>
      <c r="B2" s="9"/>
      <c r="C2" s="9"/>
      <c r="D2" s="9"/>
      <c r="E2" s="9"/>
      <c r="F2" s="9"/>
      <c r="G2" s="10"/>
      <c r="H2" s="9" t="s">
        <v>111</v>
      </c>
      <c r="I2" s="9"/>
      <c r="J2" s="9"/>
      <c r="K2" s="9"/>
    </row>
    <row r="3" spans="1:11" ht="28" customHeight="1" x14ac:dyDescent="0.3">
      <c r="A3" s="12" t="s">
        <v>8</v>
      </c>
      <c r="B3" s="12" t="s">
        <v>10</v>
      </c>
      <c r="C3" s="13" t="s">
        <v>17</v>
      </c>
      <c r="D3" s="14" t="s">
        <v>12</v>
      </c>
      <c r="E3" s="12" t="s">
        <v>11</v>
      </c>
      <c r="F3" s="12" t="s">
        <v>9</v>
      </c>
      <c r="G3" s="15"/>
      <c r="H3" s="16" t="s">
        <v>8</v>
      </c>
      <c r="I3" s="17" t="s">
        <v>85</v>
      </c>
      <c r="J3" s="17"/>
      <c r="K3" s="16" t="s">
        <v>100</v>
      </c>
    </row>
    <row r="4" spans="1:11" ht="28" customHeight="1" x14ac:dyDescent="0.3">
      <c r="A4" s="18">
        <v>1</v>
      </c>
      <c r="B4" s="5" t="s">
        <v>20</v>
      </c>
      <c r="C4" s="1" t="s">
        <v>18</v>
      </c>
      <c r="D4" s="19">
        <v>10000</v>
      </c>
      <c r="E4" s="20" t="s">
        <v>16</v>
      </c>
      <c r="F4" s="21" t="s">
        <v>124</v>
      </c>
      <c r="G4" s="22"/>
      <c r="H4" s="23">
        <v>1</v>
      </c>
      <c r="I4" s="24" t="s">
        <v>96</v>
      </c>
      <c r="J4" s="25" t="s">
        <v>86</v>
      </c>
      <c r="K4" s="26" t="s">
        <v>116</v>
      </c>
    </row>
    <row r="5" spans="1:11" ht="28" customHeight="1" x14ac:dyDescent="0.3">
      <c r="A5" s="27"/>
      <c r="B5" s="6"/>
      <c r="C5" s="2" t="s">
        <v>19</v>
      </c>
      <c r="D5" s="28">
        <f>D4/24</f>
        <v>416.66666666666669</v>
      </c>
      <c r="E5" s="20"/>
      <c r="F5" s="29"/>
      <c r="G5" s="22"/>
      <c r="H5" s="23">
        <v>2</v>
      </c>
      <c r="I5" s="24"/>
      <c r="J5" s="25" t="s">
        <v>87</v>
      </c>
      <c r="K5" s="26" t="s">
        <v>117</v>
      </c>
    </row>
    <row r="6" spans="1:11" ht="28" customHeight="1" x14ac:dyDescent="0.3">
      <c r="A6" s="20">
        <v>2</v>
      </c>
      <c r="B6" s="3" t="s">
        <v>21</v>
      </c>
      <c r="C6" s="1" t="s">
        <v>18</v>
      </c>
      <c r="D6" s="19">
        <v>100</v>
      </c>
      <c r="E6" s="20" t="s">
        <v>6</v>
      </c>
      <c r="F6" s="30"/>
      <c r="H6" s="23">
        <v>3</v>
      </c>
      <c r="I6" s="24"/>
      <c r="J6" s="25" t="s">
        <v>88</v>
      </c>
      <c r="K6" s="26" t="s">
        <v>118</v>
      </c>
    </row>
    <row r="7" spans="1:11" ht="28" customHeight="1" x14ac:dyDescent="0.3">
      <c r="A7" s="20">
        <v>3</v>
      </c>
      <c r="B7" s="3" t="s">
        <v>22</v>
      </c>
      <c r="C7" s="1" t="s">
        <v>18</v>
      </c>
      <c r="D7" s="19">
        <v>40</v>
      </c>
      <c r="E7" s="20" t="s">
        <v>6</v>
      </c>
      <c r="F7" s="30"/>
      <c r="H7" s="23">
        <v>4</v>
      </c>
      <c r="I7" s="24" t="s">
        <v>97</v>
      </c>
      <c r="J7" s="25" t="s">
        <v>89</v>
      </c>
      <c r="K7" s="26" t="s">
        <v>119</v>
      </c>
    </row>
    <row r="8" spans="1:11" ht="47" customHeight="1" x14ac:dyDescent="0.3">
      <c r="A8" s="20">
        <v>4</v>
      </c>
      <c r="B8" s="3" t="s">
        <v>62</v>
      </c>
      <c r="C8" s="1" t="s">
        <v>18</v>
      </c>
      <c r="D8" s="19">
        <v>6</v>
      </c>
      <c r="E8" s="20" t="s">
        <v>7</v>
      </c>
      <c r="F8" s="30" t="s">
        <v>80</v>
      </c>
      <c r="H8" s="23">
        <v>5</v>
      </c>
      <c r="I8" s="24"/>
      <c r="J8" s="25" t="s">
        <v>90</v>
      </c>
      <c r="K8" s="26" t="s">
        <v>115</v>
      </c>
    </row>
    <row r="9" spans="1:11" ht="28" customHeight="1" x14ac:dyDescent="0.3">
      <c r="A9" s="20">
        <v>5</v>
      </c>
      <c r="B9" s="3" t="s">
        <v>23</v>
      </c>
      <c r="C9" s="1" t="s">
        <v>18</v>
      </c>
      <c r="D9" s="19">
        <v>125</v>
      </c>
      <c r="E9" s="20" t="s">
        <v>0</v>
      </c>
      <c r="F9" s="30" t="s">
        <v>81</v>
      </c>
      <c r="H9" s="23">
        <v>6</v>
      </c>
      <c r="I9" s="24" t="s">
        <v>98</v>
      </c>
      <c r="J9" s="25" t="s">
        <v>91</v>
      </c>
      <c r="K9" s="26" t="s">
        <v>114</v>
      </c>
    </row>
    <row r="10" spans="1:11" ht="28" customHeight="1" x14ac:dyDescent="0.3">
      <c r="A10" s="20">
        <v>6</v>
      </c>
      <c r="B10" s="3" t="s">
        <v>74</v>
      </c>
      <c r="C10" s="1" t="s">
        <v>18</v>
      </c>
      <c r="D10" s="31">
        <v>8</v>
      </c>
      <c r="E10" s="20" t="s">
        <v>2</v>
      </c>
      <c r="F10" s="30"/>
      <c r="H10" s="23">
        <v>7</v>
      </c>
      <c r="I10" s="24"/>
      <c r="J10" s="25" t="s">
        <v>92</v>
      </c>
      <c r="K10" s="26" t="s">
        <v>112</v>
      </c>
    </row>
    <row r="11" spans="1:11" ht="45.5" customHeight="1" x14ac:dyDescent="0.3">
      <c r="A11" s="20">
        <v>7</v>
      </c>
      <c r="B11" s="3" t="s">
        <v>24</v>
      </c>
      <c r="C11" s="1" t="s">
        <v>18</v>
      </c>
      <c r="D11" s="31">
        <v>1.5</v>
      </c>
      <c r="E11" s="20" t="s">
        <v>13</v>
      </c>
      <c r="F11" s="30" t="s">
        <v>121</v>
      </c>
      <c r="H11" s="23">
        <v>8</v>
      </c>
      <c r="I11" s="24" t="s">
        <v>99</v>
      </c>
      <c r="J11" s="25" t="s">
        <v>125</v>
      </c>
      <c r="K11" s="26" t="s">
        <v>113</v>
      </c>
    </row>
    <row r="12" spans="1:11" ht="28" customHeight="1" x14ac:dyDescent="0.3">
      <c r="A12" s="20">
        <v>8</v>
      </c>
      <c r="B12" s="3" t="s">
        <v>25</v>
      </c>
      <c r="C12" s="2" t="s">
        <v>63</v>
      </c>
      <c r="D12" s="28">
        <f>D8*D11</f>
        <v>9</v>
      </c>
      <c r="E12" s="20" t="s">
        <v>3</v>
      </c>
      <c r="F12" s="30" t="s">
        <v>122</v>
      </c>
      <c r="H12" s="23">
        <v>9</v>
      </c>
      <c r="I12" s="24"/>
      <c r="J12" s="25" t="s">
        <v>93</v>
      </c>
      <c r="K12" s="25"/>
    </row>
    <row r="13" spans="1:11" ht="28" customHeight="1" x14ac:dyDescent="0.3">
      <c r="A13" s="20">
        <v>9</v>
      </c>
      <c r="B13" s="3" t="s">
        <v>41</v>
      </c>
      <c r="C13" s="1" t="s">
        <v>18</v>
      </c>
      <c r="D13" s="19">
        <v>5</v>
      </c>
      <c r="E13" s="20" t="s">
        <v>14</v>
      </c>
      <c r="F13" s="30" t="s">
        <v>123</v>
      </c>
      <c r="H13" s="23">
        <v>10</v>
      </c>
      <c r="I13" s="24"/>
      <c r="J13" s="25" t="s">
        <v>94</v>
      </c>
      <c r="K13" s="25"/>
    </row>
    <row r="14" spans="1:11" ht="28" customHeight="1" x14ac:dyDescent="0.3">
      <c r="A14" s="20">
        <v>10</v>
      </c>
      <c r="B14" s="3" t="s">
        <v>26</v>
      </c>
      <c r="C14" s="1" t="s">
        <v>18</v>
      </c>
      <c r="D14" s="28">
        <f>D12*D13/100</f>
        <v>0.45</v>
      </c>
      <c r="E14" s="20" t="s">
        <v>3</v>
      </c>
      <c r="F14" s="30"/>
      <c r="H14" s="23">
        <v>11</v>
      </c>
      <c r="I14" s="24"/>
      <c r="J14" s="25" t="s">
        <v>95</v>
      </c>
      <c r="K14" s="25"/>
    </row>
    <row r="15" spans="1:11" ht="28" customHeight="1" x14ac:dyDescent="0.3">
      <c r="A15" s="20">
        <v>11</v>
      </c>
      <c r="B15" s="3" t="s">
        <v>27</v>
      </c>
      <c r="C15" s="1" t="s">
        <v>18</v>
      </c>
      <c r="D15" s="19">
        <v>1</v>
      </c>
      <c r="E15" s="20" t="s">
        <v>3</v>
      </c>
      <c r="F15" s="30" t="s">
        <v>128</v>
      </c>
      <c r="H15" s="23">
        <v>12</v>
      </c>
      <c r="I15" s="24" t="s">
        <v>109</v>
      </c>
      <c r="J15" s="25" t="s">
        <v>101</v>
      </c>
      <c r="K15" s="25"/>
    </row>
    <row r="16" spans="1:11" ht="28" customHeight="1" x14ac:dyDescent="0.3">
      <c r="A16" s="20">
        <v>12</v>
      </c>
      <c r="B16" s="3" t="s">
        <v>131</v>
      </c>
      <c r="C16" s="1" t="s">
        <v>18</v>
      </c>
      <c r="D16" s="19">
        <v>1.5</v>
      </c>
      <c r="E16" s="20" t="s">
        <v>3</v>
      </c>
      <c r="F16" s="30" t="s">
        <v>129</v>
      </c>
      <c r="H16" s="23">
        <v>13</v>
      </c>
      <c r="I16" s="24"/>
      <c r="J16" s="25" t="s">
        <v>102</v>
      </c>
      <c r="K16" s="25"/>
    </row>
    <row r="17" spans="1:11" ht="28" customHeight="1" x14ac:dyDescent="0.3">
      <c r="A17" s="20">
        <v>13</v>
      </c>
      <c r="B17" s="3" t="s">
        <v>130</v>
      </c>
      <c r="C17" s="1" t="s">
        <v>18</v>
      </c>
      <c r="D17" s="19">
        <v>0.5</v>
      </c>
      <c r="E17" s="20" t="s">
        <v>3</v>
      </c>
      <c r="F17" s="30"/>
      <c r="H17" s="23">
        <v>14</v>
      </c>
      <c r="I17" s="24"/>
      <c r="J17" s="25"/>
      <c r="K17" s="25"/>
    </row>
    <row r="18" spans="1:11" ht="28" customHeight="1" x14ac:dyDescent="0.3">
      <c r="A18" s="20">
        <v>14</v>
      </c>
      <c r="B18" s="3" t="s">
        <v>75</v>
      </c>
      <c r="C18" s="2" t="s">
        <v>132</v>
      </c>
      <c r="D18" s="32">
        <f>D12+D15+D17+MAX(D14,D16)</f>
        <v>12</v>
      </c>
      <c r="E18" s="20" t="s">
        <v>3</v>
      </c>
      <c r="F18" s="30" t="s">
        <v>133</v>
      </c>
      <c r="H18" s="23">
        <v>15</v>
      </c>
      <c r="I18" s="24"/>
      <c r="J18" s="25" t="s">
        <v>103</v>
      </c>
      <c r="K18" s="25"/>
    </row>
    <row r="19" spans="1:11" ht="32.5" customHeight="1" x14ac:dyDescent="0.3">
      <c r="A19" s="20">
        <v>15</v>
      </c>
      <c r="B19" s="3" t="s">
        <v>76</v>
      </c>
      <c r="C19" s="2" t="s">
        <v>79</v>
      </c>
      <c r="D19" s="33">
        <f>2*SQRT(D5/D10/D8/3.14)</f>
        <v>3.3253620186150923</v>
      </c>
      <c r="E19" s="20" t="s">
        <v>3</v>
      </c>
      <c r="F19" s="30" t="s">
        <v>67</v>
      </c>
      <c r="H19" s="23">
        <v>16</v>
      </c>
      <c r="I19" s="24"/>
      <c r="J19" s="25" t="s">
        <v>104</v>
      </c>
      <c r="K19" s="25"/>
    </row>
    <row r="20" spans="1:11" ht="28" customHeight="1" x14ac:dyDescent="0.3">
      <c r="A20" s="20">
        <v>16</v>
      </c>
      <c r="B20" s="3" t="s">
        <v>70</v>
      </c>
      <c r="C20" s="2" t="s">
        <v>72</v>
      </c>
      <c r="D20" s="28">
        <f>D18/D19</f>
        <v>3.6086296568088003</v>
      </c>
      <c r="E20" s="20"/>
      <c r="F20" s="30" t="s">
        <v>71</v>
      </c>
      <c r="H20" s="23">
        <v>17</v>
      </c>
      <c r="I20" s="24" t="s">
        <v>126</v>
      </c>
      <c r="J20" s="24"/>
      <c r="K20" s="25"/>
    </row>
    <row r="21" spans="1:11" ht="28" customHeight="1" x14ac:dyDescent="0.3">
      <c r="A21" s="20">
        <v>17</v>
      </c>
      <c r="B21" s="3" t="s">
        <v>34</v>
      </c>
      <c r="C21" s="2" t="s">
        <v>39</v>
      </c>
      <c r="D21" s="34">
        <f>D5*D11</f>
        <v>625</v>
      </c>
      <c r="E21" s="20" t="s">
        <v>35</v>
      </c>
      <c r="F21" s="30"/>
      <c r="H21" s="23">
        <v>18</v>
      </c>
      <c r="I21" s="24" t="s">
        <v>110</v>
      </c>
      <c r="J21" s="25" t="s">
        <v>105</v>
      </c>
      <c r="K21" s="25"/>
    </row>
    <row r="22" spans="1:11" ht="49" customHeight="1" x14ac:dyDescent="0.3">
      <c r="A22" s="20">
        <v>18</v>
      </c>
      <c r="B22" s="3" t="s">
        <v>42</v>
      </c>
      <c r="C22" s="1" t="s">
        <v>18</v>
      </c>
      <c r="D22" s="35">
        <v>0.5</v>
      </c>
      <c r="E22" s="20" t="s">
        <v>36</v>
      </c>
      <c r="F22" s="30" t="s">
        <v>120</v>
      </c>
      <c r="H22" s="23">
        <v>19</v>
      </c>
      <c r="I22" s="24"/>
      <c r="J22" s="25" t="s">
        <v>106</v>
      </c>
      <c r="K22" s="25"/>
    </row>
    <row r="23" spans="1:11" ht="28" customHeight="1" x14ac:dyDescent="0.3">
      <c r="A23" s="20">
        <v>19</v>
      </c>
      <c r="B23" s="3" t="s">
        <v>37</v>
      </c>
      <c r="C23" s="2" t="s">
        <v>77</v>
      </c>
      <c r="D23" s="33">
        <f>(D10+1)*D21*D22/D10</f>
        <v>351.5625</v>
      </c>
      <c r="E23" s="20" t="s">
        <v>38</v>
      </c>
      <c r="F23" s="30"/>
      <c r="H23" s="23">
        <v>20</v>
      </c>
      <c r="I23" s="24"/>
      <c r="J23" s="25" t="s">
        <v>107</v>
      </c>
      <c r="K23" s="25"/>
    </row>
    <row r="24" spans="1:11" ht="37.5" customHeight="1" x14ac:dyDescent="0.3">
      <c r="A24" s="20">
        <v>20</v>
      </c>
      <c r="B24" s="3" t="s">
        <v>73</v>
      </c>
      <c r="C24" s="1" t="s">
        <v>18</v>
      </c>
      <c r="D24" s="32">
        <f>D23*D9*1000/(D6-D7)/D4</f>
        <v>73.2421875</v>
      </c>
      <c r="E24" s="20" t="s">
        <v>1</v>
      </c>
      <c r="F24" s="30" t="s">
        <v>148</v>
      </c>
      <c r="H24" s="23">
        <v>21</v>
      </c>
      <c r="I24" s="24"/>
      <c r="J24" s="25" t="s">
        <v>108</v>
      </c>
      <c r="K24" s="25"/>
    </row>
    <row r="25" spans="1:11" ht="43" customHeight="1" x14ac:dyDescent="0.3">
      <c r="A25" s="20">
        <v>21</v>
      </c>
      <c r="B25" s="3" t="s">
        <v>147</v>
      </c>
      <c r="C25" s="1"/>
      <c r="D25" s="32">
        <f>D23/D24</f>
        <v>4.8</v>
      </c>
      <c r="E25" s="20" t="s">
        <v>145</v>
      </c>
      <c r="F25" s="30" t="s">
        <v>146</v>
      </c>
      <c r="H25" s="23"/>
      <c r="I25" s="23"/>
      <c r="J25" s="25"/>
      <c r="K25" s="25"/>
    </row>
    <row r="26" spans="1:11" ht="28" customHeight="1" x14ac:dyDescent="0.3">
      <c r="A26" s="20">
        <v>22</v>
      </c>
      <c r="B26" s="3" t="s">
        <v>31</v>
      </c>
      <c r="C26" s="2" t="s">
        <v>40</v>
      </c>
      <c r="D26" s="36">
        <f>D10</f>
        <v>8</v>
      </c>
      <c r="E26" s="20" t="s">
        <v>28</v>
      </c>
      <c r="F26" s="30" t="s">
        <v>78</v>
      </c>
      <c r="H26" s="24">
        <v>22</v>
      </c>
      <c r="I26" s="37" t="s">
        <v>127</v>
      </c>
      <c r="J26" s="37"/>
      <c r="K26" s="25"/>
    </row>
    <row r="27" spans="1:11" ht="28" customHeight="1" x14ac:dyDescent="0.3">
      <c r="A27" s="20">
        <v>23</v>
      </c>
      <c r="B27" s="3" t="s">
        <v>29</v>
      </c>
      <c r="C27" s="2" t="s">
        <v>30</v>
      </c>
      <c r="D27" s="28">
        <f>D5/D26</f>
        <v>52.083333333333336</v>
      </c>
      <c r="E27" s="20" t="s">
        <v>15</v>
      </c>
      <c r="F27" s="30" t="s">
        <v>5</v>
      </c>
      <c r="H27" s="24"/>
      <c r="I27" s="37"/>
      <c r="J27" s="37"/>
      <c r="K27" s="25"/>
    </row>
    <row r="28" spans="1:11" ht="28" customHeight="1" x14ac:dyDescent="0.3">
      <c r="A28" s="20">
        <v>24</v>
      </c>
      <c r="B28" s="3" t="s">
        <v>32</v>
      </c>
      <c r="C28" s="1" t="s">
        <v>18</v>
      </c>
      <c r="D28" s="19">
        <v>0.8</v>
      </c>
      <c r="E28" s="20" t="s">
        <v>3</v>
      </c>
      <c r="F28" s="30" t="s">
        <v>33</v>
      </c>
      <c r="H28" s="24"/>
      <c r="I28" s="37"/>
      <c r="J28" s="37"/>
      <c r="K28" s="25"/>
    </row>
    <row r="29" spans="1:11" ht="28" customHeight="1" x14ac:dyDescent="0.3">
      <c r="A29" s="20">
        <v>25</v>
      </c>
      <c r="B29" s="3" t="s">
        <v>44</v>
      </c>
      <c r="C29" s="1" t="s">
        <v>18</v>
      </c>
      <c r="D29" s="19">
        <v>18</v>
      </c>
      <c r="E29" s="20" t="s">
        <v>3</v>
      </c>
      <c r="F29" s="30"/>
    </row>
    <row r="30" spans="1:11" ht="28" customHeight="1" x14ac:dyDescent="0.3">
      <c r="A30" s="20">
        <v>26</v>
      </c>
      <c r="B30" s="7" t="s">
        <v>47</v>
      </c>
      <c r="C30" s="1" t="s">
        <v>18</v>
      </c>
      <c r="D30" s="19">
        <v>60</v>
      </c>
      <c r="E30" s="20" t="s">
        <v>53</v>
      </c>
      <c r="F30" s="30" t="s">
        <v>43</v>
      </c>
    </row>
    <row r="31" spans="1:11" ht="28" customHeight="1" x14ac:dyDescent="0.3">
      <c r="A31" s="20">
        <v>27</v>
      </c>
      <c r="B31" s="7" t="s">
        <v>45</v>
      </c>
      <c r="C31" s="2" t="s">
        <v>48</v>
      </c>
      <c r="D31" s="28">
        <f>D30*3.14*(D19/2)^2</f>
        <v>520.83333333333337</v>
      </c>
      <c r="E31" s="20" t="s">
        <v>15</v>
      </c>
      <c r="F31" s="30" t="s">
        <v>46</v>
      </c>
    </row>
    <row r="32" spans="1:11" ht="28" customHeight="1" x14ac:dyDescent="0.3">
      <c r="A32" s="20">
        <v>28</v>
      </c>
      <c r="B32" s="7" t="s">
        <v>61</v>
      </c>
      <c r="C32" s="2" t="s">
        <v>50</v>
      </c>
      <c r="D32" s="28">
        <f>D18+12</f>
        <v>24</v>
      </c>
      <c r="E32" s="20" t="s">
        <v>3</v>
      </c>
      <c r="F32" s="30" t="s">
        <v>49</v>
      </c>
    </row>
    <row r="33" spans="1:6" ht="28" customHeight="1" x14ac:dyDescent="0.3">
      <c r="A33" s="20">
        <v>29</v>
      </c>
      <c r="B33" s="7" t="s">
        <v>56</v>
      </c>
      <c r="C33" s="1" t="s">
        <v>18</v>
      </c>
      <c r="D33" s="19">
        <v>10</v>
      </c>
      <c r="E33" s="20" t="s">
        <v>51</v>
      </c>
      <c r="F33" s="30" t="s">
        <v>52</v>
      </c>
    </row>
    <row r="34" spans="1:6" ht="28" customHeight="1" x14ac:dyDescent="0.3">
      <c r="A34" s="20">
        <v>30</v>
      </c>
      <c r="B34" s="7" t="s">
        <v>82</v>
      </c>
      <c r="C34" s="2" t="s">
        <v>83</v>
      </c>
      <c r="D34" s="28">
        <f>D31*D33/60</f>
        <v>86.805555555555571</v>
      </c>
      <c r="E34" s="20" t="s">
        <v>84</v>
      </c>
      <c r="F34" s="30"/>
    </row>
    <row r="35" spans="1:6" ht="28" customHeight="1" x14ac:dyDescent="0.3">
      <c r="A35" s="20">
        <v>31</v>
      </c>
      <c r="B35" s="3" t="s">
        <v>59</v>
      </c>
      <c r="C35" s="1" t="s">
        <v>18</v>
      </c>
      <c r="D35" s="19">
        <v>5</v>
      </c>
      <c r="E35" s="20" t="s">
        <v>4</v>
      </c>
      <c r="F35" s="30" t="s">
        <v>54</v>
      </c>
    </row>
    <row r="36" spans="1:6" ht="28" customHeight="1" x14ac:dyDescent="0.3">
      <c r="A36" s="20">
        <v>32</v>
      </c>
      <c r="B36" s="3" t="s">
        <v>58</v>
      </c>
      <c r="C36" s="1" t="s">
        <v>18</v>
      </c>
      <c r="D36" s="19">
        <v>15</v>
      </c>
      <c r="E36" s="20" t="s">
        <v>14</v>
      </c>
      <c r="F36" s="30" t="s">
        <v>55</v>
      </c>
    </row>
    <row r="37" spans="1:6" ht="28" customHeight="1" x14ac:dyDescent="0.3">
      <c r="A37" s="20">
        <v>33</v>
      </c>
      <c r="B37" s="3" t="s">
        <v>57</v>
      </c>
      <c r="C37" s="1" t="s">
        <v>18</v>
      </c>
      <c r="D37" s="19">
        <v>7</v>
      </c>
      <c r="E37" s="20" t="s">
        <v>1</v>
      </c>
      <c r="F37" s="30"/>
    </row>
    <row r="38" spans="1:6" ht="28" customHeight="1" x14ac:dyDescent="0.3">
      <c r="A38" s="20">
        <v>34</v>
      </c>
      <c r="B38" s="3" t="s">
        <v>64</v>
      </c>
      <c r="C38" s="2" t="s">
        <v>60</v>
      </c>
      <c r="D38" s="28">
        <f>D4*D37*D35/D36/10000</f>
        <v>2.333333333333333</v>
      </c>
      <c r="E38" s="20" t="s">
        <v>35</v>
      </c>
      <c r="F38" s="30"/>
    </row>
    <row r="39" spans="1:6" ht="28" customHeight="1" x14ac:dyDescent="0.3">
      <c r="A39" s="20">
        <v>35</v>
      </c>
      <c r="B39" s="3" t="s">
        <v>65</v>
      </c>
      <c r="C39" s="2" t="s">
        <v>68</v>
      </c>
      <c r="D39" s="28">
        <f>D5*D35/1000</f>
        <v>2.0833333333333335</v>
      </c>
      <c r="E39" s="20" t="s">
        <v>69</v>
      </c>
      <c r="F39" s="30"/>
    </row>
    <row r="40" spans="1:6" ht="28" customHeight="1" x14ac:dyDescent="0.3">
      <c r="A40" s="38">
        <v>36</v>
      </c>
      <c r="B40" s="3" t="s">
        <v>66</v>
      </c>
      <c r="C40" s="1" t="s">
        <v>18</v>
      </c>
      <c r="D40" s="19">
        <v>25</v>
      </c>
      <c r="E40" s="20" t="s">
        <v>3</v>
      </c>
      <c r="F40" s="30"/>
    </row>
    <row r="41" spans="1:6" ht="28" customHeight="1" x14ac:dyDescent="0.3">
      <c r="A41" s="39">
        <v>37</v>
      </c>
      <c r="B41" s="4" t="s">
        <v>149</v>
      </c>
      <c r="C41" s="2" t="s">
        <v>134</v>
      </c>
      <c r="D41" s="28" t="s">
        <v>135</v>
      </c>
      <c r="E41" s="20" t="s">
        <v>136</v>
      </c>
      <c r="F41" s="30" t="s">
        <v>137</v>
      </c>
    </row>
    <row r="42" spans="1:6" ht="28" customHeight="1" x14ac:dyDescent="0.3">
      <c r="A42" s="39"/>
      <c r="B42" s="4"/>
      <c r="C42" s="2" t="s">
        <v>138</v>
      </c>
      <c r="D42" s="28">
        <v>30</v>
      </c>
      <c r="E42" s="20" t="s">
        <v>136</v>
      </c>
      <c r="F42" s="30" t="s">
        <v>137</v>
      </c>
    </row>
    <row r="43" spans="1:6" ht="28" customHeight="1" x14ac:dyDescent="0.3">
      <c r="A43" s="20">
        <v>38</v>
      </c>
      <c r="B43" s="3" t="s">
        <v>139</v>
      </c>
      <c r="C43" s="2" t="s">
        <v>18</v>
      </c>
      <c r="D43" s="40" t="s">
        <v>140</v>
      </c>
      <c r="E43" s="20" t="s">
        <v>14</v>
      </c>
      <c r="F43" s="30"/>
    </row>
    <row r="44" spans="1:6" ht="28" customHeight="1" x14ac:dyDescent="0.3">
      <c r="A44" s="20">
        <v>39</v>
      </c>
      <c r="B44" s="3" t="s">
        <v>141</v>
      </c>
      <c r="C44" s="2" t="s">
        <v>18</v>
      </c>
      <c r="D44" s="40" t="s">
        <v>142</v>
      </c>
      <c r="E44" s="20" t="s">
        <v>6</v>
      </c>
      <c r="F44" s="30" t="s">
        <v>143</v>
      </c>
    </row>
  </sheetData>
  <sheetProtection algorithmName="SHA-512" hashValue="mGyPuu+q2+nnG8fv468W+TJxM1rIH05Eh4c2vtjfwp1mnPKAlEnydaH6ptliIJeplSpUdBb+8lgVs9CeOX1KMQ==" saltValue="74jyb3rugFZ8qcQZ/huuKQ==" spinCount="100000" sheet="1" insertColumns="0" insertRows="0" deleteColumns="0" deleteRows="0" selectLockedCells="1"/>
  <protectedRanges>
    <protectedRange sqref="D4:D44" name="区域1"/>
  </protectedRanges>
  <mergeCells count="18">
    <mergeCell ref="I4:I6"/>
    <mergeCell ref="I7:I8"/>
    <mergeCell ref="H26:H28"/>
    <mergeCell ref="I26:J28"/>
    <mergeCell ref="I9:I10"/>
    <mergeCell ref="I11:I14"/>
    <mergeCell ref="A1:F1"/>
    <mergeCell ref="A41:A42"/>
    <mergeCell ref="B41:B42"/>
    <mergeCell ref="A2:F2"/>
    <mergeCell ref="A4:A5"/>
    <mergeCell ref="B4:B5"/>
    <mergeCell ref="F4:F5"/>
    <mergeCell ref="I3:J3"/>
    <mergeCell ref="I15:I19"/>
    <mergeCell ref="I20:J20"/>
    <mergeCell ref="I21:I24"/>
    <mergeCell ref="H2:K2"/>
  </mergeCells>
  <phoneticPr fontId="1" type="noConversion"/>
  <conditionalFormatting sqref="E30:E34">
    <cfRule type="duplicateValues" dxfId="1" priority="2"/>
  </conditionalFormatting>
  <conditionalFormatting sqref="E39:E40 E20">
    <cfRule type="duplicateValues" dxfId="0" priority="4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吴洪</dc:creator>
  <cp:lastModifiedBy>洪 吴</cp:lastModifiedBy>
  <dcterms:created xsi:type="dcterms:W3CDTF">2023-04-19T07:23:46Z</dcterms:created>
  <dcterms:modified xsi:type="dcterms:W3CDTF">2024-03-11T07:30:02Z</dcterms:modified>
</cp:coreProperties>
</file>